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2-10" sheetId="1" r:id="rId1"/>
    <sheet name="Hoja2" sheetId="2" r:id="rId2"/>
    <sheet name="Hoja3" sheetId="3" r:id="rId3"/>
  </sheets>
  <definedNames>
    <definedName name="_xlnm.Print_Area" localSheetId="0">'Tabla 02-10'!$A$1:$AF$35</definedName>
  </definedNames>
  <calcPr fullCalcOnLoad="1"/>
</workbook>
</file>

<file path=xl/sharedStrings.xml><?xml version="1.0" encoding="utf-8"?>
<sst xmlns="http://schemas.openxmlformats.org/spreadsheetml/2006/main" count="88" uniqueCount="87">
  <si>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</si>
  <si>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</si>
  <si>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</si>
  <si>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</si>
  <si>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</si>
  <si>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</si>
  <si>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</si>
  <si>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</si>
  <si>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</si>
  <si>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</si>
  <si>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</si>
  <si>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</si>
  <si>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 xml:space="preserve">Número de personas </t>
  </si>
  <si>
    <t>Fecha de Publicación</t>
  </si>
  <si>
    <t>Ref. Código Campo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</si>
  <si>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</si>
  <si>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</si>
  <si>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</si>
  <si>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</si>
  <si>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</si>
  <si>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</si>
  <si>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</si>
  <si>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</si>
  <si>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</si>
  <si>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</si>
  <si>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</si>
  <si>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</si>
  <si>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</si>
  <si>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</si>
  <si>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</si>
  <si>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</si>
  <si>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</si>
  <si>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</si>
  <si>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</si>
  <si>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</si>
  <si>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02-10</t>
  </si>
  <si>
    <t>Tasa bruta de natalidad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</si>
  <si>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</si>
  <si>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</si>
  <si>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</si>
  <si>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</si>
  <si>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</si>
  <si>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</si>
  <si>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</si>
  <si>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</si>
  <si>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</si>
  <si>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</si>
  <si>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</si>
  <si>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</si>
  <si>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</si>
  <si>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</si>
  <si>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</si>
  <si>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</si>
  <si>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</si>
  <si>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</si>
  <si>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</si>
  <si>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</si>
  <si>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</si>
  <si>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</si>
  <si>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</si>
  <si>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</si>
  <si>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</si>
  <si>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</si>
  <si>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</si>
  <si>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</si>
  <si>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</si>
  <si>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</si>
  <si>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</si>
  <si>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</si>
  <si>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Total de Nacimientos</t>
  </si>
  <si>
    <t>Total de Nacimientos Hombres</t>
  </si>
  <si>
    <t>Total de Nacimientos Mujeres</t>
  </si>
  <si>
    <t>Total de Nacimientos área urbana</t>
  </si>
  <si>
    <t>Total de Nacimientos área rural</t>
  </si>
  <si>
    <t>Total Nacimientos Hombres área urbana</t>
  </si>
  <si>
    <t>Total Nacimientos Hombres área rural</t>
  </si>
  <si>
    <t>Total Nacimientos Mujeres área urbana</t>
  </si>
  <si>
    <t>Total Nacimientos Mujeres área rural</t>
  </si>
  <si>
    <t>Porcentaje Nacimientos Hombres</t>
  </si>
  <si>
    <t>Porcentaje Nacimientos Mujeres</t>
  </si>
  <si>
    <t>Tasa Bruta de Natalidad</t>
  </si>
  <si>
    <t>X Censo de Poblaciòn 2002 - Instituto Nacional de Estadistica - INE</t>
  </si>
  <si>
    <t>Total de Nacimientos, por área de residencia y sexo</t>
  </si>
  <si>
    <t>* Tasa bruta de natalidad calculada: (total de nacimientos / total de población) * 1000</t>
  </si>
  <si>
    <t>Total Población</t>
  </si>
  <si>
    <t>T_POB</t>
  </si>
  <si>
    <t>Municipios del Departamento de Suchitepéquez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</si>
</sst>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" fontId="4" fillId="2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49" fontId="3" fillId="3" borderId="7" xfId="0" applyNumberFormat="1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workbookViewId="0" topLeftCell="A1">
      <selection activeCell="A8" sqref="A8:IV13"/>
    </sheetView>
  </sheetViews>
  <sheetFormatPr defaultColWidth="11.421875" defaultRowHeight="12.75"/>
  <cols>
    <col min="1" max="9" width="2.7109375" style="0" customWidth="1"/>
    <col min="10" max="10" width="19.00390625" style="0" customWidth="1"/>
    <col min="11" max="11" width="14.57421875" style="0" customWidth="1"/>
    <col min="12" max="12" width="12.57421875" style="0" bestFit="1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2" width="14.421875" style="0" customWidth="1"/>
    <col min="33" max="16384" width="2.7109375" style="0" customWidth="1"/>
  </cols>
  <sheetData>
    <row r="1" spans="1:16" s="3" customFormat="1" ht="12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3" customFormat="1" ht="12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3" customFormat="1" ht="12.75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3" customFormat="1" ht="12.75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6" spans="1:12" s="3" customFormat="1" ht="12">
      <c r="A6" s="30" t="s">
        <v>4</v>
      </c>
      <c r="B6" s="31"/>
      <c r="C6" s="31"/>
      <c r="D6" s="31"/>
      <c r="E6" s="32"/>
      <c r="F6" s="14"/>
      <c r="G6" s="15"/>
      <c r="H6" s="15"/>
      <c r="J6" s="33" t="s">
        <v>35</v>
      </c>
      <c r="K6" s="34"/>
      <c r="L6" s="35"/>
    </row>
    <row r="7" s="3" customFormat="1" ht="12"/>
    <row r="8" spans="1:13" s="3" customFormat="1" ht="12.75">
      <c r="A8" s="3" t="s">
        <v>5</v>
      </c>
      <c r="B8" s="45" t="s">
        <v>6</v>
      </c>
      <c r="C8" s="46"/>
      <c r="D8" s="46"/>
      <c r="E8" s="46"/>
      <c r="F8" s="46"/>
      <c r="G8" s="46"/>
      <c r="H8" s="46"/>
      <c r="I8" s="46"/>
      <c r="J8" s="47" t="s">
        <v>82</v>
      </c>
      <c r="K8" s="48"/>
      <c r="L8" s="48"/>
      <c r="M8" s="7"/>
    </row>
    <row r="9" spans="2:13" s="4" customFormat="1" ht="12.75">
      <c r="B9" s="49" t="s">
        <v>7</v>
      </c>
      <c r="C9" s="6"/>
      <c r="D9" s="6"/>
      <c r="E9" s="6"/>
      <c r="F9" s="6"/>
      <c r="G9" s="6"/>
      <c r="H9" s="6"/>
      <c r="I9" s="6"/>
      <c r="J9" s="50" t="s">
        <v>36</v>
      </c>
      <c r="K9" s="51"/>
      <c r="L9" s="51"/>
      <c r="M9" s="8"/>
    </row>
    <row r="10" spans="2:13" s="3" customFormat="1" ht="12">
      <c r="B10" s="52" t="s">
        <v>8</v>
      </c>
      <c r="C10" s="53"/>
      <c r="D10" s="53"/>
      <c r="E10" s="53"/>
      <c r="F10" s="53"/>
      <c r="G10" s="53"/>
      <c r="H10" s="53"/>
      <c r="I10" s="53"/>
      <c r="J10" s="53" t="s">
        <v>86</v>
      </c>
      <c r="K10" s="53"/>
      <c r="L10" s="53"/>
      <c r="M10" s="9"/>
    </row>
    <row r="11" spans="2:13" s="3" customFormat="1" ht="12">
      <c r="B11" s="52" t="s">
        <v>13</v>
      </c>
      <c r="C11" s="53"/>
      <c r="D11" s="53"/>
      <c r="E11" s="53"/>
      <c r="F11" s="53"/>
      <c r="G11" s="53"/>
      <c r="H11" s="53"/>
      <c r="I11" s="53"/>
      <c r="J11" s="54">
        <v>2002</v>
      </c>
      <c r="K11" s="54"/>
      <c r="L11" s="53"/>
      <c r="M11" s="9"/>
    </row>
    <row r="12" spans="2:13" s="3" customFormat="1" ht="12">
      <c r="B12" s="52" t="s">
        <v>9</v>
      </c>
      <c r="C12" s="53"/>
      <c r="D12" s="53"/>
      <c r="E12" s="53"/>
      <c r="F12" s="53"/>
      <c r="G12" s="53"/>
      <c r="H12" s="53"/>
      <c r="I12" s="53"/>
      <c r="J12" s="53" t="s">
        <v>12</v>
      </c>
      <c r="K12" s="53"/>
      <c r="L12" s="53"/>
      <c r="M12" s="9"/>
    </row>
    <row r="13" spans="2:13" s="3" customFormat="1" ht="12">
      <c r="B13" s="55" t="s">
        <v>10</v>
      </c>
      <c r="C13" s="56"/>
      <c r="D13" s="56"/>
      <c r="E13" s="56"/>
      <c r="F13" s="56"/>
      <c r="G13" s="56"/>
      <c r="H13" s="56"/>
      <c r="I13" s="56"/>
      <c r="J13" s="56" t="s">
        <v>81</v>
      </c>
      <c r="K13" s="56"/>
      <c r="L13" s="56"/>
      <c r="M13" s="10"/>
    </row>
    <row r="14" spans="19:24" ht="12.75">
      <c r="S14" s="2"/>
      <c r="V14" s="1"/>
      <c r="W14" s="1"/>
      <c r="X14" s="1"/>
    </row>
    <row r="15" spans="19:24" ht="12.75">
      <c r="S15" s="2"/>
      <c r="V15" s="1"/>
      <c r="W15" s="1"/>
      <c r="X15" s="1"/>
    </row>
    <row r="16" spans="19:24" ht="12.75">
      <c r="S16" s="2"/>
      <c r="V16" s="1"/>
      <c r="W16" s="1"/>
      <c r="X16" s="1"/>
    </row>
    <row r="17" spans="2:32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40" t="s">
        <v>27</v>
      </c>
      <c r="M17" s="40" t="s">
        <v>37</v>
      </c>
      <c r="N17" s="40" t="s">
        <v>38</v>
      </c>
      <c r="O17" s="40" t="s">
        <v>28</v>
      </c>
      <c r="P17" s="40" t="s">
        <v>39</v>
      </c>
      <c r="Q17" s="40" t="s">
        <v>40</v>
      </c>
      <c r="R17" s="40" t="s">
        <v>29</v>
      </c>
      <c r="S17" s="40" t="s">
        <v>30</v>
      </c>
      <c r="T17" s="40" t="s">
        <v>41</v>
      </c>
      <c r="U17" s="40" t="s">
        <v>42</v>
      </c>
      <c r="V17" s="40" t="s">
        <v>43</v>
      </c>
      <c r="W17" s="40" t="s">
        <v>31</v>
      </c>
      <c r="X17" s="40" t="s">
        <v>32</v>
      </c>
      <c r="Y17" s="40" t="s">
        <v>33</v>
      </c>
      <c r="Z17" s="40" t="s">
        <v>44</v>
      </c>
      <c r="AA17" s="40" t="s">
        <v>45</v>
      </c>
      <c r="AB17" s="40" t="s">
        <v>46</v>
      </c>
      <c r="AC17" s="41" t="s">
        <v>34</v>
      </c>
      <c r="AD17" s="41" t="s">
        <v>47</v>
      </c>
      <c r="AE17" s="41" t="s">
        <v>48</v>
      </c>
      <c r="AF17" s="41" t="s">
        <v>49</v>
      </c>
    </row>
    <row r="18" spans="2:32" ht="21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40"/>
      <c r="M18" s="40"/>
      <c r="N18" s="40"/>
      <c r="O18" s="40"/>
      <c r="P18" s="40"/>
      <c r="Q18" s="40"/>
      <c r="R18" s="40"/>
      <c r="S18" s="40" t="s">
        <v>30</v>
      </c>
      <c r="T18" s="40"/>
      <c r="U18" s="40"/>
      <c r="V18" s="40"/>
      <c r="W18" s="40"/>
      <c r="X18" s="40"/>
      <c r="Y18" s="40"/>
      <c r="Z18" s="40"/>
      <c r="AA18" s="40"/>
      <c r="AB18" s="40"/>
      <c r="AC18" s="42"/>
      <c r="AD18" s="42"/>
      <c r="AE18" s="42"/>
      <c r="AF18" s="42"/>
    </row>
    <row r="19" spans="2:32" ht="12.75">
      <c r="B19" s="36" t="s">
        <v>11</v>
      </c>
      <c r="C19" s="37"/>
      <c r="D19" s="37"/>
      <c r="E19" s="37"/>
      <c r="F19" s="37"/>
      <c r="G19" s="37"/>
      <c r="H19" s="37"/>
      <c r="I19" s="37"/>
      <c r="J19" s="38"/>
      <c r="K19" s="39" t="s">
        <v>14</v>
      </c>
      <c r="L19" s="43" t="s">
        <v>50</v>
      </c>
      <c r="M19" s="43" t="s">
        <v>51</v>
      </c>
      <c r="N19" s="43" t="s">
        <v>52</v>
      </c>
      <c r="O19" s="43" t="s">
        <v>53</v>
      </c>
      <c r="P19" s="43" t="s">
        <v>54</v>
      </c>
      <c r="Q19" s="43" t="s">
        <v>55</v>
      </c>
      <c r="R19" s="43" t="s">
        <v>56</v>
      </c>
      <c r="S19" s="43" t="s">
        <v>57</v>
      </c>
      <c r="T19" s="43" t="s">
        <v>58</v>
      </c>
      <c r="U19" s="43" t="s">
        <v>59</v>
      </c>
      <c r="V19" s="43" t="s">
        <v>60</v>
      </c>
      <c r="W19" s="43" t="s">
        <v>61</v>
      </c>
      <c r="X19" s="43" t="s">
        <v>62</v>
      </c>
      <c r="Y19" s="43" t="s">
        <v>63</v>
      </c>
      <c r="Z19" s="43" t="s">
        <v>64</v>
      </c>
      <c r="AA19" s="43" t="s">
        <v>65</v>
      </c>
      <c r="AB19" s="43" t="s">
        <v>66</v>
      </c>
      <c r="AC19" s="44" t="s">
        <v>67</v>
      </c>
      <c r="AD19" s="44" t="s">
        <v>68</v>
      </c>
      <c r="AE19" s="44">
        <v>1020</v>
      </c>
      <c r="AF19" s="44">
        <v>10</v>
      </c>
    </row>
    <row r="20" spans="2:32" ht="12.75">
      <c r="B20" s="16" t="s">
        <v>84</v>
      </c>
      <c r="C20" s="16"/>
      <c r="D20" s="16"/>
      <c r="E20" s="16"/>
      <c r="F20" s="16"/>
      <c r="G20" s="16"/>
      <c r="H20" s="16"/>
      <c r="I20" s="16"/>
      <c r="J20" s="16"/>
      <c r="K20" s="17" t="s">
        <v>85</v>
      </c>
      <c r="L20" s="18">
        <v>65395</v>
      </c>
      <c r="M20" s="18">
        <v>41217</v>
      </c>
      <c r="N20" s="18">
        <v>16028</v>
      </c>
      <c r="O20" s="18">
        <v>10683</v>
      </c>
      <c r="P20" s="18">
        <v>7645</v>
      </c>
      <c r="Q20" s="18">
        <v>32202</v>
      </c>
      <c r="R20" s="18">
        <v>9877</v>
      </c>
      <c r="S20" s="18">
        <v>17721</v>
      </c>
      <c r="T20" s="18">
        <v>16141</v>
      </c>
      <c r="U20" s="18">
        <v>37857</v>
      </c>
      <c r="V20" s="18">
        <v>7163</v>
      </c>
      <c r="W20" s="18">
        <v>3966</v>
      </c>
      <c r="X20" s="18">
        <v>42943</v>
      </c>
      <c r="Y20" s="18">
        <v>29834</v>
      </c>
      <c r="Z20" s="18">
        <v>18365</v>
      </c>
      <c r="AA20" s="18">
        <v>6124</v>
      </c>
      <c r="AB20" s="18">
        <v>9429</v>
      </c>
      <c r="AC20" s="18">
        <v>5277</v>
      </c>
      <c r="AD20" s="18">
        <v>8774</v>
      </c>
      <c r="AE20" s="18">
        <v>17304</v>
      </c>
      <c r="AF20" s="18">
        <f>SUM(L20:AE20)</f>
        <v>403945</v>
      </c>
    </row>
    <row r="21" spans="2:32" ht="12.75">
      <c r="B21" s="19" t="s">
        <v>69</v>
      </c>
      <c r="C21" s="20"/>
      <c r="D21" s="20"/>
      <c r="E21" s="20"/>
      <c r="F21" s="20"/>
      <c r="G21" s="20"/>
      <c r="H21" s="20"/>
      <c r="I21" s="20"/>
      <c r="J21" s="21"/>
      <c r="K21" s="17" t="s">
        <v>15</v>
      </c>
      <c r="L21" s="18">
        <f>L22+L23</f>
        <v>3962</v>
      </c>
      <c r="M21" s="18">
        <f aca="true" t="shared" si="0" ref="M21:AE21">M22+M23</f>
        <v>1157</v>
      </c>
      <c r="N21" s="18">
        <f t="shared" si="0"/>
        <v>413</v>
      </c>
      <c r="O21" s="18">
        <f t="shared" si="0"/>
        <v>421</v>
      </c>
      <c r="P21" s="18">
        <f t="shared" si="0"/>
        <v>254</v>
      </c>
      <c r="Q21" s="18">
        <f t="shared" si="0"/>
        <v>1146</v>
      </c>
      <c r="R21" s="18">
        <f t="shared" si="0"/>
        <v>340</v>
      </c>
      <c r="S21" s="18">
        <f t="shared" si="0"/>
        <v>459</v>
      </c>
      <c r="T21" s="18">
        <f t="shared" si="0"/>
        <v>461</v>
      </c>
      <c r="U21" s="18">
        <f t="shared" si="0"/>
        <v>1269</v>
      </c>
      <c r="V21" s="18">
        <f t="shared" si="0"/>
        <v>225</v>
      </c>
      <c r="W21" s="18">
        <f t="shared" si="0"/>
        <v>197</v>
      </c>
      <c r="X21" s="18">
        <f t="shared" si="0"/>
        <v>1870</v>
      </c>
      <c r="Y21" s="18">
        <f t="shared" si="0"/>
        <v>1054</v>
      </c>
      <c r="Z21" s="18">
        <f t="shared" si="0"/>
        <v>713</v>
      </c>
      <c r="AA21" s="18">
        <f t="shared" si="0"/>
        <v>160</v>
      </c>
      <c r="AB21" s="18">
        <f t="shared" si="0"/>
        <v>246</v>
      </c>
      <c r="AC21" s="18">
        <f t="shared" si="0"/>
        <v>221</v>
      </c>
      <c r="AD21" s="18">
        <f t="shared" si="0"/>
        <v>322</v>
      </c>
      <c r="AE21" s="18">
        <f t="shared" si="0"/>
        <v>558</v>
      </c>
      <c r="AF21" s="22">
        <f>SUM(L21:AE21)</f>
        <v>15448</v>
      </c>
    </row>
    <row r="22" spans="2:32" ht="12.75">
      <c r="B22" s="19" t="s">
        <v>70</v>
      </c>
      <c r="C22" s="20"/>
      <c r="D22" s="20"/>
      <c r="E22" s="20"/>
      <c r="F22" s="20"/>
      <c r="G22" s="20"/>
      <c r="H22" s="20"/>
      <c r="I22" s="20"/>
      <c r="J22" s="21"/>
      <c r="K22" s="17" t="s">
        <v>16</v>
      </c>
      <c r="L22" s="18">
        <f>L26+L27</f>
        <v>1984</v>
      </c>
      <c r="M22" s="18">
        <f aca="true" t="shared" si="1" ref="M22:AE22">M26+M27</f>
        <v>581</v>
      </c>
      <c r="N22" s="18">
        <f t="shared" si="1"/>
        <v>229</v>
      </c>
      <c r="O22" s="18">
        <f t="shared" si="1"/>
        <v>207</v>
      </c>
      <c r="P22" s="18">
        <f t="shared" si="1"/>
        <v>133</v>
      </c>
      <c r="Q22" s="18">
        <f t="shared" si="1"/>
        <v>564</v>
      </c>
      <c r="R22" s="18">
        <f t="shared" si="1"/>
        <v>169</v>
      </c>
      <c r="S22" s="18">
        <f t="shared" si="1"/>
        <v>253</v>
      </c>
      <c r="T22" s="18">
        <f t="shared" si="1"/>
        <v>249</v>
      </c>
      <c r="U22" s="18">
        <f t="shared" si="1"/>
        <v>649</v>
      </c>
      <c r="V22" s="18">
        <f t="shared" si="1"/>
        <v>123</v>
      </c>
      <c r="W22" s="18">
        <f t="shared" si="1"/>
        <v>103</v>
      </c>
      <c r="X22" s="18">
        <f t="shared" si="1"/>
        <v>999</v>
      </c>
      <c r="Y22" s="18">
        <f t="shared" si="1"/>
        <v>544</v>
      </c>
      <c r="Z22" s="18">
        <f t="shared" si="1"/>
        <v>356</v>
      </c>
      <c r="AA22" s="18">
        <f t="shared" si="1"/>
        <v>78</v>
      </c>
      <c r="AB22" s="18">
        <f t="shared" si="1"/>
        <v>133</v>
      </c>
      <c r="AC22" s="18">
        <f t="shared" si="1"/>
        <v>125</v>
      </c>
      <c r="AD22" s="18">
        <f t="shared" si="1"/>
        <v>165</v>
      </c>
      <c r="AE22" s="18">
        <f t="shared" si="1"/>
        <v>297</v>
      </c>
      <c r="AF22" s="22">
        <f>SUM(L22:AE22)</f>
        <v>7941</v>
      </c>
    </row>
    <row r="23" spans="2:32" ht="12.75">
      <c r="B23" s="19" t="s">
        <v>71</v>
      </c>
      <c r="C23" s="20"/>
      <c r="D23" s="20"/>
      <c r="E23" s="20"/>
      <c r="F23" s="20"/>
      <c r="G23" s="20"/>
      <c r="H23" s="20"/>
      <c r="I23" s="20"/>
      <c r="J23" s="21"/>
      <c r="K23" s="17" t="s">
        <v>17</v>
      </c>
      <c r="L23" s="18">
        <f>L29+L28</f>
        <v>1978</v>
      </c>
      <c r="M23" s="18">
        <f aca="true" t="shared" si="2" ref="M23:AE23">M29+M28</f>
        <v>576</v>
      </c>
      <c r="N23" s="18">
        <f t="shared" si="2"/>
        <v>184</v>
      </c>
      <c r="O23" s="18">
        <f t="shared" si="2"/>
        <v>214</v>
      </c>
      <c r="P23" s="18">
        <f t="shared" si="2"/>
        <v>121</v>
      </c>
      <c r="Q23" s="18">
        <f t="shared" si="2"/>
        <v>582</v>
      </c>
      <c r="R23" s="18">
        <f t="shared" si="2"/>
        <v>171</v>
      </c>
      <c r="S23" s="18">
        <f t="shared" si="2"/>
        <v>206</v>
      </c>
      <c r="T23" s="18">
        <f t="shared" si="2"/>
        <v>212</v>
      </c>
      <c r="U23" s="18">
        <f t="shared" si="2"/>
        <v>620</v>
      </c>
      <c r="V23" s="18">
        <f t="shared" si="2"/>
        <v>102</v>
      </c>
      <c r="W23" s="18">
        <f t="shared" si="2"/>
        <v>94</v>
      </c>
      <c r="X23" s="18">
        <f t="shared" si="2"/>
        <v>871</v>
      </c>
      <c r="Y23" s="18">
        <f t="shared" si="2"/>
        <v>510</v>
      </c>
      <c r="Z23" s="18">
        <f t="shared" si="2"/>
        <v>357</v>
      </c>
      <c r="AA23" s="18">
        <f t="shared" si="2"/>
        <v>82</v>
      </c>
      <c r="AB23" s="18">
        <f t="shared" si="2"/>
        <v>113</v>
      </c>
      <c r="AC23" s="18">
        <f t="shared" si="2"/>
        <v>96</v>
      </c>
      <c r="AD23" s="18">
        <f t="shared" si="2"/>
        <v>157</v>
      </c>
      <c r="AE23" s="18">
        <f t="shared" si="2"/>
        <v>261</v>
      </c>
      <c r="AF23" s="22">
        <f>SUM(L23:AE23)</f>
        <v>7507</v>
      </c>
    </row>
    <row r="24" spans="2:32" ht="12.75">
      <c r="B24" s="19" t="s">
        <v>72</v>
      </c>
      <c r="C24" s="20"/>
      <c r="D24" s="20"/>
      <c r="E24" s="20"/>
      <c r="F24" s="20"/>
      <c r="G24" s="20"/>
      <c r="H24" s="20"/>
      <c r="I24" s="20"/>
      <c r="J24" s="21"/>
      <c r="K24" s="17" t="s">
        <v>18</v>
      </c>
      <c r="L24" s="18">
        <f>L26+L28</f>
        <v>3412</v>
      </c>
      <c r="M24" s="18">
        <f aca="true" t="shared" si="3" ref="M24:AE24">M26+M28</f>
        <v>399</v>
      </c>
      <c r="N24" s="18">
        <f t="shared" si="3"/>
        <v>210</v>
      </c>
      <c r="O24" s="18">
        <f t="shared" si="3"/>
        <v>121</v>
      </c>
      <c r="P24" s="18">
        <f t="shared" si="3"/>
        <v>88</v>
      </c>
      <c r="Q24" s="18">
        <f t="shared" si="3"/>
        <v>236</v>
      </c>
      <c r="R24" s="18">
        <f t="shared" si="3"/>
        <v>120</v>
      </c>
      <c r="S24" s="18">
        <f t="shared" si="3"/>
        <v>245</v>
      </c>
      <c r="T24" s="18">
        <f t="shared" si="3"/>
        <v>126</v>
      </c>
      <c r="U24" s="18">
        <f t="shared" si="3"/>
        <v>324</v>
      </c>
      <c r="V24" s="18">
        <f t="shared" si="3"/>
        <v>107</v>
      </c>
      <c r="W24" s="18">
        <f t="shared" si="3"/>
        <v>192</v>
      </c>
      <c r="X24" s="18">
        <f t="shared" si="3"/>
        <v>536</v>
      </c>
      <c r="Y24" s="18">
        <f t="shared" si="3"/>
        <v>565</v>
      </c>
      <c r="Z24" s="18">
        <f t="shared" si="3"/>
        <v>150</v>
      </c>
      <c r="AA24" s="18">
        <f t="shared" si="3"/>
        <v>68</v>
      </c>
      <c r="AB24" s="18">
        <f t="shared" si="3"/>
        <v>115</v>
      </c>
      <c r="AC24" s="18">
        <f t="shared" si="3"/>
        <v>129</v>
      </c>
      <c r="AD24" s="18">
        <f t="shared" si="3"/>
        <v>175</v>
      </c>
      <c r="AE24" s="18">
        <f t="shared" si="3"/>
        <v>166</v>
      </c>
      <c r="AF24" s="22">
        <f aca="true" t="shared" si="4" ref="AF24:AF29">SUM(L24:AE24)</f>
        <v>7484</v>
      </c>
    </row>
    <row r="25" spans="2:32" ht="12.75">
      <c r="B25" s="19" t="s">
        <v>73</v>
      </c>
      <c r="C25" s="20"/>
      <c r="D25" s="20"/>
      <c r="E25" s="20"/>
      <c r="F25" s="20"/>
      <c r="G25" s="20"/>
      <c r="H25" s="20"/>
      <c r="I25" s="20"/>
      <c r="J25" s="21"/>
      <c r="K25" s="17" t="s">
        <v>19</v>
      </c>
      <c r="L25" s="18">
        <f>L29+L27</f>
        <v>550</v>
      </c>
      <c r="M25" s="18">
        <f aca="true" t="shared" si="5" ref="M25:AE25">M29+M27</f>
        <v>758</v>
      </c>
      <c r="N25" s="18">
        <f t="shared" si="5"/>
        <v>203</v>
      </c>
      <c r="O25" s="18">
        <f t="shared" si="5"/>
        <v>300</v>
      </c>
      <c r="P25" s="18">
        <f t="shared" si="5"/>
        <v>166</v>
      </c>
      <c r="Q25" s="18">
        <f t="shared" si="5"/>
        <v>910</v>
      </c>
      <c r="R25" s="18">
        <f t="shared" si="5"/>
        <v>220</v>
      </c>
      <c r="S25" s="18">
        <f t="shared" si="5"/>
        <v>214</v>
      </c>
      <c r="T25" s="18">
        <f t="shared" si="5"/>
        <v>335</v>
      </c>
      <c r="U25" s="18">
        <f t="shared" si="5"/>
        <v>945</v>
      </c>
      <c r="V25" s="18">
        <f t="shared" si="5"/>
        <v>118</v>
      </c>
      <c r="W25" s="18">
        <f t="shared" si="5"/>
        <v>5</v>
      </c>
      <c r="X25" s="18">
        <f t="shared" si="5"/>
        <v>1334</v>
      </c>
      <c r="Y25" s="18">
        <f t="shared" si="5"/>
        <v>489</v>
      </c>
      <c r="Z25" s="18">
        <f t="shared" si="5"/>
        <v>563</v>
      </c>
      <c r="AA25" s="18">
        <f t="shared" si="5"/>
        <v>92</v>
      </c>
      <c r="AB25" s="18">
        <f t="shared" si="5"/>
        <v>131</v>
      </c>
      <c r="AC25" s="18">
        <f t="shared" si="5"/>
        <v>92</v>
      </c>
      <c r="AD25" s="18">
        <f t="shared" si="5"/>
        <v>147</v>
      </c>
      <c r="AE25" s="18">
        <f t="shared" si="5"/>
        <v>392</v>
      </c>
      <c r="AF25" s="22">
        <f t="shared" si="4"/>
        <v>7964</v>
      </c>
    </row>
    <row r="26" spans="2:32" ht="12.75">
      <c r="B26" s="19" t="s">
        <v>74</v>
      </c>
      <c r="C26" s="20"/>
      <c r="D26" s="20"/>
      <c r="E26" s="20"/>
      <c r="F26" s="20"/>
      <c r="G26" s="20"/>
      <c r="H26" s="20"/>
      <c r="I26" s="20"/>
      <c r="J26" s="21"/>
      <c r="K26" s="17" t="s">
        <v>20</v>
      </c>
      <c r="L26" s="22">
        <v>1740</v>
      </c>
      <c r="M26" s="22">
        <v>198</v>
      </c>
      <c r="N26" s="22">
        <v>118</v>
      </c>
      <c r="O26" s="22">
        <v>65</v>
      </c>
      <c r="P26" s="22">
        <v>50</v>
      </c>
      <c r="Q26" s="22">
        <v>126</v>
      </c>
      <c r="R26" s="22">
        <v>66</v>
      </c>
      <c r="S26" s="22">
        <v>147</v>
      </c>
      <c r="T26" s="22">
        <v>73</v>
      </c>
      <c r="U26" s="22">
        <v>158</v>
      </c>
      <c r="V26" s="22">
        <v>57</v>
      </c>
      <c r="W26" s="22">
        <v>101</v>
      </c>
      <c r="X26" s="22">
        <v>278</v>
      </c>
      <c r="Y26" s="22">
        <v>284</v>
      </c>
      <c r="Z26" s="22">
        <v>75</v>
      </c>
      <c r="AA26" s="22">
        <v>30</v>
      </c>
      <c r="AB26" s="22">
        <v>62</v>
      </c>
      <c r="AC26" s="22">
        <v>72</v>
      </c>
      <c r="AD26" s="22">
        <v>95</v>
      </c>
      <c r="AE26" s="22">
        <v>92</v>
      </c>
      <c r="AF26" s="22">
        <f t="shared" si="4"/>
        <v>3887</v>
      </c>
    </row>
    <row r="27" spans="2:32" ht="12.75">
      <c r="B27" s="19" t="s">
        <v>75</v>
      </c>
      <c r="C27" s="20"/>
      <c r="D27" s="20"/>
      <c r="E27" s="20"/>
      <c r="F27" s="20"/>
      <c r="G27" s="20"/>
      <c r="H27" s="20"/>
      <c r="I27" s="20"/>
      <c r="J27" s="21"/>
      <c r="K27" s="17" t="s">
        <v>21</v>
      </c>
      <c r="L27" s="22">
        <v>244</v>
      </c>
      <c r="M27" s="22">
        <v>383</v>
      </c>
      <c r="N27" s="22">
        <v>111</v>
      </c>
      <c r="O27" s="22">
        <v>142</v>
      </c>
      <c r="P27" s="22">
        <v>83</v>
      </c>
      <c r="Q27" s="22">
        <v>438</v>
      </c>
      <c r="R27" s="22">
        <v>103</v>
      </c>
      <c r="S27" s="22">
        <v>106</v>
      </c>
      <c r="T27" s="22">
        <v>176</v>
      </c>
      <c r="U27" s="22">
        <v>491</v>
      </c>
      <c r="V27" s="22">
        <v>66</v>
      </c>
      <c r="W27" s="22">
        <v>2</v>
      </c>
      <c r="X27" s="22">
        <v>721</v>
      </c>
      <c r="Y27" s="22">
        <v>260</v>
      </c>
      <c r="Z27" s="22">
        <v>281</v>
      </c>
      <c r="AA27" s="22">
        <v>48</v>
      </c>
      <c r="AB27" s="22">
        <v>71</v>
      </c>
      <c r="AC27" s="22">
        <v>53</v>
      </c>
      <c r="AD27" s="22">
        <v>70</v>
      </c>
      <c r="AE27" s="22">
        <v>205</v>
      </c>
      <c r="AF27" s="22">
        <f t="shared" si="4"/>
        <v>4054</v>
      </c>
    </row>
    <row r="28" spans="2:32" ht="12.75">
      <c r="B28" s="19" t="s">
        <v>76</v>
      </c>
      <c r="C28" s="20"/>
      <c r="D28" s="20"/>
      <c r="E28" s="20"/>
      <c r="F28" s="20"/>
      <c r="G28" s="20"/>
      <c r="H28" s="20"/>
      <c r="I28" s="20"/>
      <c r="J28" s="21"/>
      <c r="K28" s="17" t="s">
        <v>22</v>
      </c>
      <c r="L28" s="22">
        <v>1672</v>
      </c>
      <c r="M28" s="22">
        <v>201</v>
      </c>
      <c r="N28" s="22">
        <v>92</v>
      </c>
      <c r="O28" s="22">
        <v>56</v>
      </c>
      <c r="P28" s="22">
        <v>38</v>
      </c>
      <c r="Q28" s="22">
        <v>110</v>
      </c>
      <c r="R28" s="22">
        <v>54</v>
      </c>
      <c r="S28" s="22">
        <v>98</v>
      </c>
      <c r="T28" s="22">
        <v>53</v>
      </c>
      <c r="U28" s="22">
        <v>166</v>
      </c>
      <c r="V28" s="22">
        <v>50</v>
      </c>
      <c r="W28" s="22">
        <v>91</v>
      </c>
      <c r="X28" s="22">
        <v>258</v>
      </c>
      <c r="Y28" s="22">
        <v>281</v>
      </c>
      <c r="Z28" s="22">
        <v>75</v>
      </c>
      <c r="AA28" s="22">
        <v>38</v>
      </c>
      <c r="AB28" s="22">
        <v>53</v>
      </c>
      <c r="AC28" s="22">
        <v>57</v>
      </c>
      <c r="AD28" s="22">
        <v>80</v>
      </c>
      <c r="AE28" s="22">
        <v>74</v>
      </c>
      <c r="AF28" s="22">
        <f t="shared" si="4"/>
        <v>3597</v>
      </c>
    </row>
    <row r="29" spans="2:32" ht="12.75">
      <c r="B29" s="19" t="s">
        <v>77</v>
      </c>
      <c r="C29" s="20"/>
      <c r="D29" s="20"/>
      <c r="E29" s="20"/>
      <c r="F29" s="20"/>
      <c r="G29" s="20"/>
      <c r="H29" s="20"/>
      <c r="I29" s="20"/>
      <c r="J29" s="21"/>
      <c r="K29" s="17" t="s">
        <v>23</v>
      </c>
      <c r="L29" s="22">
        <v>306</v>
      </c>
      <c r="M29" s="22">
        <v>375</v>
      </c>
      <c r="N29" s="22">
        <v>92</v>
      </c>
      <c r="O29" s="22">
        <v>158</v>
      </c>
      <c r="P29" s="22">
        <v>83</v>
      </c>
      <c r="Q29" s="22">
        <v>472</v>
      </c>
      <c r="R29" s="22">
        <v>117</v>
      </c>
      <c r="S29" s="22">
        <v>108</v>
      </c>
      <c r="T29" s="22">
        <v>159</v>
      </c>
      <c r="U29" s="22">
        <v>454</v>
      </c>
      <c r="V29" s="22">
        <v>52</v>
      </c>
      <c r="W29" s="22">
        <v>3</v>
      </c>
      <c r="X29" s="22">
        <v>613</v>
      </c>
      <c r="Y29" s="22">
        <v>229</v>
      </c>
      <c r="Z29" s="22">
        <v>282</v>
      </c>
      <c r="AA29" s="22">
        <v>44</v>
      </c>
      <c r="AB29" s="22">
        <v>60</v>
      </c>
      <c r="AC29" s="22">
        <v>39</v>
      </c>
      <c r="AD29" s="22">
        <v>77</v>
      </c>
      <c r="AE29" s="22">
        <v>187</v>
      </c>
      <c r="AF29" s="22">
        <f t="shared" si="4"/>
        <v>3910</v>
      </c>
    </row>
    <row r="30" spans="2:32" s="2" customFormat="1" ht="12.75">
      <c r="B30" s="23"/>
      <c r="C30" s="24"/>
      <c r="D30" s="24"/>
      <c r="E30" s="24"/>
      <c r="F30" s="24"/>
      <c r="G30" s="24"/>
      <c r="H30" s="24"/>
      <c r="I30" s="24"/>
      <c r="J30" s="24"/>
      <c r="K30" s="25"/>
      <c r="L30" s="2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</row>
    <row r="31" spans="2:32" ht="12.75">
      <c r="B31" s="19" t="s">
        <v>78</v>
      </c>
      <c r="C31" s="20"/>
      <c r="D31" s="20"/>
      <c r="E31" s="20"/>
      <c r="F31" s="20"/>
      <c r="G31" s="20"/>
      <c r="H31" s="20"/>
      <c r="I31" s="20"/>
      <c r="J31" s="21"/>
      <c r="K31" s="17" t="s">
        <v>24</v>
      </c>
      <c r="L31" s="29">
        <f>(L22/L21)*100</f>
        <v>50.075719333669866</v>
      </c>
      <c r="M31" s="29">
        <f aca="true" t="shared" si="6" ref="M31:AF31">(M22/M21)*100</f>
        <v>50.216076058772686</v>
      </c>
      <c r="N31" s="29">
        <f t="shared" si="6"/>
        <v>55.44794188861986</v>
      </c>
      <c r="O31" s="29">
        <f t="shared" si="6"/>
        <v>49.16864608076009</v>
      </c>
      <c r="P31" s="29">
        <f t="shared" si="6"/>
        <v>52.362204724409445</v>
      </c>
      <c r="Q31" s="29">
        <f t="shared" si="6"/>
        <v>49.21465968586388</v>
      </c>
      <c r="R31" s="29">
        <f t="shared" si="6"/>
        <v>49.705882352941174</v>
      </c>
      <c r="S31" s="29">
        <f t="shared" si="6"/>
        <v>55.119825708061</v>
      </c>
      <c r="T31" s="29">
        <f t="shared" si="6"/>
        <v>54.01301518438177</v>
      </c>
      <c r="U31" s="29">
        <f t="shared" si="6"/>
        <v>51.14263199369582</v>
      </c>
      <c r="V31" s="29">
        <f t="shared" si="6"/>
        <v>54.666666666666664</v>
      </c>
      <c r="W31" s="29">
        <f t="shared" si="6"/>
        <v>52.28426395939086</v>
      </c>
      <c r="X31" s="29">
        <f t="shared" si="6"/>
        <v>53.42245989304813</v>
      </c>
      <c r="Y31" s="29">
        <f t="shared" si="6"/>
        <v>51.61290322580645</v>
      </c>
      <c r="Z31" s="29">
        <f t="shared" si="6"/>
        <v>49.92987377279102</v>
      </c>
      <c r="AA31" s="29">
        <f t="shared" si="6"/>
        <v>48.75</v>
      </c>
      <c r="AB31" s="29">
        <f t="shared" si="6"/>
        <v>54.0650406504065</v>
      </c>
      <c r="AC31" s="29">
        <f t="shared" si="6"/>
        <v>56.56108597285068</v>
      </c>
      <c r="AD31" s="29">
        <f t="shared" si="6"/>
        <v>51.24223602484472</v>
      </c>
      <c r="AE31" s="29">
        <f t="shared" si="6"/>
        <v>53.2258064516129</v>
      </c>
      <c r="AF31" s="29">
        <f t="shared" si="6"/>
        <v>51.40471258415329</v>
      </c>
    </row>
    <row r="32" spans="2:32" ht="12.75">
      <c r="B32" s="19" t="s">
        <v>79</v>
      </c>
      <c r="C32" s="20"/>
      <c r="D32" s="20"/>
      <c r="E32" s="20"/>
      <c r="F32" s="20"/>
      <c r="G32" s="20"/>
      <c r="H32" s="20"/>
      <c r="I32" s="20"/>
      <c r="J32" s="21"/>
      <c r="K32" s="17" t="s">
        <v>25</v>
      </c>
      <c r="L32" s="29">
        <f>(L23/L21)*100</f>
        <v>49.924280666330134</v>
      </c>
      <c r="M32" s="29">
        <f aca="true" t="shared" si="7" ref="M32:AF32">(M23/M21)*100</f>
        <v>49.78392394122731</v>
      </c>
      <c r="N32" s="29">
        <f t="shared" si="7"/>
        <v>44.55205811138014</v>
      </c>
      <c r="O32" s="29">
        <f t="shared" si="7"/>
        <v>50.83135391923991</v>
      </c>
      <c r="P32" s="29">
        <f t="shared" si="7"/>
        <v>47.63779527559055</v>
      </c>
      <c r="Q32" s="29">
        <f t="shared" si="7"/>
        <v>50.78534031413613</v>
      </c>
      <c r="R32" s="29">
        <f t="shared" si="7"/>
        <v>50.294117647058826</v>
      </c>
      <c r="S32" s="29">
        <f t="shared" si="7"/>
        <v>44.88017429193899</v>
      </c>
      <c r="T32" s="29">
        <f t="shared" si="7"/>
        <v>45.98698481561822</v>
      </c>
      <c r="U32" s="29">
        <f t="shared" si="7"/>
        <v>48.85736800630418</v>
      </c>
      <c r="V32" s="29">
        <f t="shared" si="7"/>
        <v>45.33333333333333</v>
      </c>
      <c r="W32" s="29">
        <f t="shared" si="7"/>
        <v>47.71573604060914</v>
      </c>
      <c r="X32" s="29">
        <f t="shared" si="7"/>
        <v>46.57754010695187</v>
      </c>
      <c r="Y32" s="29">
        <f t="shared" si="7"/>
        <v>48.38709677419355</v>
      </c>
      <c r="Z32" s="29">
        <f t="shared" si="7"/>
        <v>50.07012622720898</v>
      </c>
      <c r="AA32" s="29">
        <f t="shared" si="7"/>
        <v>51.24999999999999</v>
      </c>
      <c r="AB32" s="29">
        <f t="shared" si="7"/>
        <v>45.9349593495935</v>
      </c>
      <c r="AC32" s="29">
        <f t="shared" si="7"/>
        <v>43.43891402714932</v>
      </c>
      <c r="AD32" s="29">
        <f t="shared" si="7"/>
        <v>48.75776397515528</v>
      </c>
      <c r="AE32" s="29">
        <f t="shared" si="7"/>
        <v>46.774193548387096</v>
      </c>
      <c r="AF32" s="29">
        <f t="shared" si="7"/>
        <v>48.59528741584671</v>
      </c>
    </row>
    <row r="33" spans="2:32" ht="12.75">
      <c r="B33" s="19" t="s">
        <v>80</v>
      </c>
      <c r="C33" s="20"/>
      <c r="D33" s="20"/>
      <c r="E33" s="20"/>
      <c r="F33" s="20"/>
      <c r="G33" s="20"/>
      <c r="H33" s="20"/>
      <c r="I33" s="20"/>
      <c r="J33" s="21"/>
      <c r="K33" s="17" t="s">
        <v>26</v>
      </c>
      <c r="L33" s="29">
        <f>SUM(L21/L20)*1000</f>
        <v>60.58567168743788</v>
      </c>
      <c r="M33" s="29">
        <f>(M21/41217)*1000</f>
        <v>28.07094160176626</v>
      </c>
      <c r="N33" s="29">
        <f>(N21/16028)*1000</f>
        <v>25.767407037684052</v>
      </c>
      <c r="O33" s="29">
        <f>(O21/10683)*1000</f>
        <v>39.40840587849855</v>
      </c>
      <c r="P33" s="29">
        <f>(P21/7645)*1000</f>
        <v>33.224329627207325</v>
      </c>
      <c r="Q33" s="29">
        <f>(Q21/32202)*1000</f>
        <v>35.587851686230664</v>
      </c>
      <c r="R33" s="29">
        <f>(R21/9877)*1000</f>
        <v>34.42340791738382</v>
      </c>
      <c r="S33" s="29">
        <f>(S21/17721)*1000</f>
        <v>25.901472828847133</v>
      </c>
      <c r="T33" s="29">
        <f>(T21/16141)*1000</f>
        <v>28.56080788055263</v>
      </c>
      <c r="U33" s="29">
        <f>(U21/37857)*1000</f>
        <v>33.520881210872496</v>
      </c>
      <c r="V33" s="29">
        <f>(V21/7163)*1000</f>
        <v>31.41141979617479</v>
      </c>
      <c r="W33" s="29">
        <f>(W21/3966)*1000</f>
        <v>49.67221381744831</v>
      </c>
      <c r="X33" s="29">
        <f>(X21/42943)*1000</f>
        <v>43.54609598770463</v>
      </c>
      <c r="Y33" s="29">
        <f>(Y21/29834)*1000</f>
        <v>35.328819467721395</v>
      </c>
      <c r="Z33" s="29">
        <f>(Z21/18365)*1000</f>
        <v>38.82384971413014</v>
      </c>
      <c r="AA33" s="29">
        <f>(AA21/6124)*1000</f>
        <v>26.126714565643372</v>
      </c>
      <c r="AB33" s="29">
        <f>(AB21/9429)*1000</f>
        <v>26.089723194400253</v>
      </c>
      <c r="AC33" s="29">
        <f>(AC21/5277)*1000</f>
        <v>41.879855978775815</v>
      </c>
      <c r="AD33" s="29">
        <f>(AD21/8774)*1000</f>
        <v>36.699338956006386</v>
      </c>
      <c r="AE33" s="29">
        <f>(AE21/17304)*1000</f>
        <v>32.246879334257976</v>
      </c>
      <c r="AF33" s="29">
        <f>(AF21/403945)*1000</f>
        <v>38.24283008825459</v>
      </c>
    </row>
    <row r="35" s="11" customFormat="1" ht="11.25">
      <c r="B35" s="11" t="s">
        <v>83</v>
      </c>
    </row>
  </sheetData>
  <mergeCells count="43">
    <mergeCell ref="B32:J32"/>
    <mergeCell ref="B33:J33"/>
    <mergeCell ref="B27:J27"/>
    <mergeCell ref="B28:J28"/>
    <mergeCell ref="B29:J29"/>
    <mergeCell ref="B31:J31"/>
    <mergeCell ref="B23:J23"/>
    <mergeCell ref="B24:J24"/>
    <mergeCell ref="B25:J25"/>
    <mergeCell ref="B26:J26"/>
    <mergeCell ref="B19:J19"/>
    <mergeCell ref="B21:J21"/>
    <mergeCell ref="B22:J22"/>
    <mergeCell ref="AB17:AB18"/>
    <mergeCell ref="L17:L18"/>
    <mergeCell ref="M17:M18"/>
    <mergeCell ref="U17:U18"/>
    <mergeCell ref="V17:V18"/>
    <mergeCell ref="W17:W18"/>
    <mergeCell ref="A6:E6"/>
    <mergeCell ref="F6:H6"/>
    <mergeCell ref="J6:L6"/>
    <mergeCell ref="AF17:AF18"/>
    <mergeCell ref="AC17:AC18"/>
    <mergeCell ref="AD17:AD18"/>
    <mergeCell ref="AE17:AE18"/>
    <mergeCell ref="Z17:Z18"/>
    <mergeCell ref="AA17:AA18"/>
    <mergeCell ref="T17:T18"/>
    <mergeCell ref="A1:P1"/>
    <mergeCell ref="A2:P2"/>
    <mergeCell ref="A3:P3"/>
    <mergeCell ref="A4:P4"/>
    <mergeCell ref="J11:K11"/>
    <mergeCell ref="B20:J20"/>
    <mergeCell ref="X17:X18"/>
    <mergeCell ref="Y17:Y18"/>
    <mergeCell ref="P17:P18"/>
    <mergeCell ref="Q17:Q18"/>
    <mergeCell ref="R17:R18"/>
    <mergeCell ref="S17:S18"/>
    <mergeCell ref="N17:N18"/>
    <mergeCell ref="O17:O18"/>
  </mergeCells>
  <printOptions/>
  <pageMargins left="0.75" right="0.75" top="1" bottom="1" header="0" footer="0"/>
  <pageSetup fitToHeight="1" fitToWidth="1" horizontalDpi="300" verticalDpi="300" orientation="landscape" paperSize="5" scale="55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2006-10-27T17:45:17Z</cp:lastPrinted>
  <dcterms:created xsi:type="dcterms:W3CDTF">2005-09-23T17:17:30Z</dcterms:created>
  <dcterms:modified xsi:type="dcterms:W3CDTF">2007-07-10T18:44:32Z</dcterms:modified>
  <cp:category/>
  <cp:version/>
  <cp:contentType/>
  <cp:contentStatus/>
</cp:coreProperties>
</file>